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ocuments\GIAO AN KHOI 10\CUỐI HỌC KÌ I\"/>
    </mc:Choice>
  </mc:AlternateContent>
  <bookViews>
    <workbookView xWindow="-105" yWindow="-105" windowWidth="23265" windowHeight="12585" activeTab="1"/>
  </bookViews>
  <sheets>
    <sheet name="một số lưu ý" sheetId="6" r:id="rId1"/>
    <sheet name="ma tran" sheetId="11" r:id="rId2"/>
  </sheets>
  <definedNames>
    <definedName name="_xlnm.Print_Area" localSheetId="1">'ma tran'!$A$1:$AD$34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 i="11" l="1"/>
  <c r="M15" i="11"/>
  <c r="M16" i="11"/>
  <c r="M17" i="11"/>
  <c r="AB18" i="11" l="1"/>
  <c r="W17" i="11"/>
  <c r="W16" i="11"/>
  <c r="W15" i="11"/>
  <c r="W14" i="11"/>
  <c r="W13" i="11"/>
  <c r="AA18" i="11"/>
  <c r="Y14" i="11"/>
  <c r="Y15" i="11"/>
  <c r="Z17" i="11" s="1"/>
  <c r="Y16" i="11"/>
  <c r="Y17" i="11"/>
  <c r="Y13" i="11"/>
  <c r="Z13" i="11" s="1"/>
  <c r="P18" i="11"/>
  <c r="E14" i="11"/>
  <c r="E15" i="11"/>
  <c r="E16" i="11"/>
  <c r="E18" i="11" s="1"/>
  <c r="E17" i="11"/>
  <c r="E13" i="11"/>
  <c r="L18" i="11"/>
  <c r="H18" i="11"/>
  <c r="D18" i="11"/>
  <c r="Z18" i="11" l="1"/>
  <c r="Z14" i="11"/>
  <c r="Z15" i="11"/>
  <c r="Z16" i="11"/>
  <c r="Y18" i="11"/>
  <c r="S13" i="11"/>
  <c r="O13" i="11"/>
  <c r="K13" i="11"/>
  <c r="I13" i="11"/>
  <c r="I18" i="11" s="1"/>
  <c r="G13" i="11"/>
  <c r="R18" i="11" l="1"/>
  <c r="N18" i="11"/>
  <c r="J18" i="11"/>
  <c r="F18" i="11"/>
  <c r="U13" i="11"/>
  <c r="T13" i="11"/>
  <c r="W18" i="11" l="1"/>
  <c r="AD13" i="11"/>
  <c r="D20" i="11"/>
  <c r="S18" i="11"/>
  <c r="L20" i="11"/>
  <c r="H20" i="11"/>
  <c r="P20" i="11"/>
  <c r="U18" i="11"/>
  <c r="G18" i="11"/>
  <c r="V13" i="11"/>
  <c r="K18" i="11"/>
  <c r="O18" i="11"/>
  <c r="AD18" i="11" l="1"/>
  <c r="W20" i="11"/>
</calcChain>
</file>

<file path=xl/comments1.xml><?xml version="1.0" encoding="utf-8"?>
<comments xmlns="http://schemas.openxmlformats.org/spreadsheetml/2006/main">
  <authors>
    <author>tc={FECF40E2-522D-D848-9280-A89EB5C07531}</author>
    <author>tc={6EB703B7-149D-644A-A97F-E53A2105BB6D}</author>
    <author>tc={6B504FEE-799F-1F4B-9194-A02D5FBB14A1}</author>
    <author>tc={9C25ADA3-A0DD-AE49-BB3C-59E65AB620DE}</author>
    <author>tc={CF71A66E-3463-7342-A80E-EE928DD366FF}</author>
    <author>tc={E7BFD2F1-ED2C-6D43-ABEB-4A08C0FFAEDC}</author>
    <author>tc={0157E8D4-46C7-2347-AE11-FF3BF7DE6F45}</author>
    <author>tc={692E6432-B1FC-734D-AAB1-C6AD9472D7BF}</author>
    <author>tc={BCBEFE35-DBAC-ED41-9E9D-60BAA6E02C97}</author>
    <author>tc={CACDEE2E-AEE1-D549-8120-7F1CB2B005E0}</author>
  </authors>
  <commentList>
    <comment ref="D12" authorId="0"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12" authorId="1"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12"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12" authorId="3"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12" authorId="0"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I12" authorId="4"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12"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K12" authorId="5"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12" authorId="0"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M12" authorId="6"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12"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O12" authorId="7"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12" authorId="0"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Q12" authorId="8"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12"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S12" authorId="9"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<sst xmlns="http://schemas.openxmlformats.org/spreadsheetml/2006/main" count="71" uniqueCount="52">
  <si>
    <t>NỘI DUNG KIẾN THỨC</t>
  </si>
  <si>
    <t>CÂU HỎI THEO MỨC ĐỘ NHẬN THỨC</t>
  </si>
  <si>
    <t>NHẬN BIÊT</t>
  </si>
  <si>
    <t>THÔNG HIỂU</t>
  </si>
  <si>
    <t>VẬN DỤNG</t>
  </si>
  <si>
    <t>VẬN DỤNG CAO</t>
  </si>
  <si>
    <t>Thời gian</t>
  </si>
  <si>
    <t>Tổng thời gian</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</si>
  <si>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</si>
  <si>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</si>
  <si>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</si>
  <si>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</si>
  <si>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</si>
  <si>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2 tiết</t>
  </si>
  <si>
    <t xml:space="preserve"> - Thông hiểu: 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t>
  </si>
  <si>
    <t>- Vận dụng: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t>
  </si>
  <si>
    <t>- Vận dụng cao: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</si>
  <si>
    <t>Câu tự luận:  vẫn đảm bảo theo mức độ 4:3:2:1, trong đó:</t>
  </si>
  <si>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t>
    </r>
  </si>
  <si>
    <t>ĐƠN VỊ KIẾN THỨC</t>
  </si>
  <si>
    <t>Tỉ lệ % (sau cân chỉnh)</t>
  </si>
  <si>
    <t>Thời lượng giảng dạy</t>
  </si>
  <si>
    <t>Tỉ lệ %</t>
  </si>
  <si>
    <t>Số điểm tương đương</t>
  </si>
  <si>
    <t>Số điểm cân chỉnh</t>
  </si>
  <si>
    <t>Tổng số câu TN</t>
  </si>
  <si>
    <t>Tổng số câu TL</t>
  </si>
  <si>
    <t>Tổng số câu</t>
  </si>
  <si>
    <t>Chú ý</t>
  </si>
  <si>
    <t>ch
TN</t>
  </si>
  <si>
    <t>ch
TL</t>
  </si>
  <si>
    <t>S
T
T</t>
  </si>
  <si>
    <t>SỞ GIÁO DỤC VÀ ĐÀO TẠO THÀNH PHỐ HỒ CHÍ MINH</t>
  </si>
  <si>
    <t>TRUNG TÂM GIÁO DỤC KỸ THUẬT TỔNG HỢP VÀ HƯỚNG NGHIỆP</t>
  </si>
  <si>
    <t>LÊ THỊ HỒNG GẤM</t>
  </si>
  <si>
    <t>TỔNG</t>
  </si>
  <si>
    <t>TỈ LỆ</t>
  </si>
  <si>
    <t>TỔNG ĐIỂM</t>
  </si>
  <si>
    <t>MA TRẬN ĐỀ KIỂM TRA CUỐI HỌC KỲ 1</t>
  </si>
  <si>
    <t>MÔN: GIÁO DỤC KINH TẾ VÀ PHÁP LUẬT - LỚP 10, THỜI GIAN 45 PHÚT</t>
  </si>
  <si>
    <t>Thuế và thực hiện pháp luật về thuế</t>
  </si>
  <si>
    <t>Sản xuất kinh doanh và các mô hình SX kinh doanh</t>
  </si>
  <si>
    <t>Tín dụng và cách sử dụng các dịch vụ tín dụng</t>
  </si>
  <si>
    <t>Ngân sách nhà nước và thuế</t>
  </si>
  <si>
    <t>Ngân sách nhà nước và thực hiện pháp luật về ngân sách.</t>
  </si>
  <si>
    <t>Tín dụng và vai trò của tín dụng</t>
  </si>
  <si>
    <t>Cách sử dụng các dịch vụ tín dụng</t>
  </si>
  <si>
    <t>4 tiết</t>
  </si>
  <si>
    <t>14 tiết</t>
  </si>
  <si>
    <t>15*</t>
  </si>
  <si>
    <t>12*</t>
  </si>
  <si>
    <t>Thời gian/câu trắc nghiệm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</si>
</sst>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164" formatCode="_(* #,##0.0_);_(* \(#,##0.0\);_(* &quot;-&quot;_);_(@_)"/>
    <numFmt numFmtId="165" formatCode="0.0%"/>
    <numFmt numFmtId="166" formatCode="_(* #,##0.00_);_(* \(#,##0.00\);_(* &quot;-&quot;_);_(@_)"/>
  </numFmts>
  <fonts count="12" x14ac:knownFonts="1">
    <font>
      <sz val="12"/>
      <color theme="1"/>
      <name val="Arial"/>
      <family val="2"/>
      <scheme val="minor"/>
    </font>
    <font>
      <sz val="12"/>
      <color theme="1"/>
      <name val="Arial"/>
      <family val="2"/>
      <scheme val="minor"/>
    </font>
    <font>
      <b/>
      <sz val="14"/>
      <color theme="1"/>
      <name val="Times New Roman"/>
      <family val="1"/>
    </font>
    <font>
      <b/>
      <sz val="12"/>
      <color theme="1"/>
      <name val="Times New Roman"/>
      <family val="1"/>
    </font>
    <font>
      <sz val="12"/>
      <color theme="1"/>
      <name val="Times New Roman"/>
      <family val="1"/>
    </font>
    <font>
      <sz val="14"/>
      <color theme="1"/>
      <name val="Times New Roman"/>
      <family val="1"/>
    </font>
    <font>
      <b/>
      <i/>
      <sz val="14"/>
      <color theme="1"/>
      <name val="Times New Roman"/>
      <family val="1"/>
    </font>
    <font>
      <i/>
      <sz val="12"/>
      <color theme="1"/>
      <name val="Times New Roman"/>
      <family val="1"/>
    </font>
    <font>
      <b/>
      <sz val="12"/>
      <color theme="1"/>
      <name val="Times New Roman"/>
      <family val="1"/>
      <charset val="163"/>
    </font>
    <font>
      <sz val="12"/>
      <color theme="1"/>
      <name val="Times New Roman"/>
      <family val="1"/>
      <charset val="163"/>
    </font>
    <font>
      <b/>
      <sz val="12"/>
      <color rgb="FF000000"/>
      <name val="Times New Roman"/>
      <family val="1"/>
    </font>
    <font>
      <b/>
      <i/>
      <sz val="12"/>
      <color theme="1"/>
      <name val="Times New Roman"/>
      <family val="1"/>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4" fillId="0" borderId="0" xfId="0" applyFont="1"/>
    <xf numFmtId="0" fontId="4" fillId="0" borderId="0" xfId="0" applyFont="1" applyAlignment="1">
      <alignment horizontal="center" vertical="center"/>
    </xf>
    <xf numFmtId="0" fontId="0" fillId="0" borderId="0" xfId="0" applyAlignment="1">
      <alignment horizontal="left" vertical="center" wrapText="1"/>
    </xf>
    <xf numFmtId="0" fontId="6"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wrapText="1"/>
    </xf>
    <xf numFmtId="0" fontId="5" fillId="0" borderId="0" xfId="0" applyFont="1" applyAlignment="1">
      <alignment vertical="center"/>
    </xf>
    <xf numFmtId="0" fontId="0" fillId="0" borderId="0" xfId="0" applyAlignment="1">
      <alignment vertical="center"/>
    </xf>
    <xf numFmtId="0" fontId="3" fillId="3" borderId="1" xfId="0" applyNumberFormat="1" applyFont="1" applyFill="1" applyBorder="1" applyAlignment="1" applyProtection="1">
      <alignment horizontal="center" vertical="center"/>
    </xf>
    <xf numFmtId="165" fontId="7" fillId="2" borderId="1" xfId="2"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9" fontId="3" fillId="2" borderId="1" xfId="2" applyFont="1" applyFill="1" applyBorder="1" applyAlignment="1" applyProtection="1">
      <alignment horizontal="center" vertical="center"/>
    </xf>
    <xf numFmtId="0" fontId="4" fillId="0" borderId="0" xfId="0" applyFont="1" applyProtection="1">
      <protection locked="0"/>
    </xf>
    <xf numFmtId="0" fontId="4" fillId="0" borderId="0" xfId="0" applyFont="1" applyAlignment="1" applyProtection="1">
      <alignment horizontal="center"/>
      <protection locked="0"/>
    </xf>
    <xf numFmtId="0" fontId="8"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7" fillId="0" borderId="0" xfId="0" applyFont="1" applyProtection="1">
      <protection locked="0"/>
    </xf>
    <xf numFmtId="0" fontId="7" fillId="5"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6" borderId="0" xfId="0" applyFont="1" applyFill="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9" fillId="0" borderId="1" xfId="0" applyNumberFormat="1" applyFont="1" applyBorder="1" applyAlignment="1" applyProtection="1">
      <alignment horizontal="center" vertical="center"/>
      <protection locked="0"/>
    </xf>
    <xf numFmtId="166" fontId="7" fillId="0" borderId="1" xfId="0" applyNumberFormat="1" applyFont="1" applyBorder="1" applyAlignment="1" applyProtection="1">
      <alignment horizontal="center" vertical="center"/>
      <protection locked="0"/>
    </xf>
    <xf numFmtId="0" fontId="7" fillId="2" borderId="1" xfId="2"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8" fillId="0" borderId="1" xfId="0" applyFont="1" applyBorder="1" applyAlignment="1" applyProtection="1">
      <alignment horizontal="center" vertical="center"/>
      <protection locked="0"/>
    </xf>
    <xf numFmtId="0" fontId="11" fillId="2" borderId="1" xfId="2" applyNumberFormat="1" applyFont="1" applyFill="1" applyBorder="1" applyAlignment="1" applyProtection="1">
      <alignment horizontal="center" vertical="center"/>
      <protection locked="0"/>
    </xf>
    <xf numFmtId="0" fontId="4" fillId="0" borderId="1" xfId="0" applyFont="1" applyBorder="1" applyAlignment="1" applyProtection="1">
      <alignment vertical="center"/>
      <protection locked="0"/>
    </xf>
    <xf numFmtId="9" fontId="4" fillId="0" borderId="1" xfId="0" applyNumberFormat="1" applyFont="1" applyFill="1" applyBorder="1" applyAlignment="1" applyProtection="1">
      <alignment vertical="center"/>
      <protection locked="0"/>
    </xf>
    <xf numFmtId="0" fontId="3" fillId="0"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protection locked="0"/>
    </xf>
    <xf numFmtId="164" fontId="7" fillId="7" borderId="1" xfId="1" applyNumberFormat="1" applyFont="1" applyFill="1" applyBorder="1" applyAlignment="1" applyProtection="1">
      <alignment horizontal="center" vertical="center"/>
    </xf>
    <xf numFmtId="0" fontId="11" fillId="7" borderId="1" xfId="0" applyFont="1" applyFill="1" applyBorder="1" applyAlignment="1" applyProtection="1">
      <alignment horizontal="center" vertical="center"/>
    </xf>
    <xf numFmtId="166" fontId="11" fillId="7" borderId="1" xfId="0" applyNumberFormat="1" applyFont="1" applyFill="1" applyBorder="1" applyAlignment="1" applyProtection="1">
      <alignment horizontal="center" vertical="center"/>
    </xf>
    <xf numFmtId="0" fontId="7" fillId="3" borderId="1" xfId="0" applyNumberFormat="1" applyFont="1" applyFill="1" applyBorder="1" applyAlignment="1" applyProtection="1">
      <alignment horizontal="center" vertical="center"/>
    </xf>
    <xf numFmtId="166" fontId="7" fillId="3" borderId="1" xfId="0" applyNumberFormat="1" applyFont="1" applyFill="1" applyBorder="1" applyAlignment="1" applyProtection="1">
      <alignment horizontal="center" vertical="center"/>
    </xf>
    <xf numFmtId="166" fontId="11" fillId="3" borderId="1" xfId="0" applyNumberFormat="1" applyFont="1" applyFill="1" applyBorder="1" applyAlignment="1" applyProtection="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0" fillId="0" borderId="7"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164" fontId="11" fillId="7" borderId="1" xfId="0" applyNumberFormat="1" applyFont="1" applyFill="1" applyBorder="1" applyAlignment="1" applyProtection="1">
      <alignment horizontal="center" vertical="center"/>
    </xf>
    <xf numFmtId="0" fontId="0" fillId="0" borderId="0" xfId="0" applyAlignment="1">
      <alignment horizontal="left" vertical="center" wrapText="1"/>
    </xf>
    <xf numFmtId="0" fontId="5" fillId="0" borderId="0" xfId="0" applyFont="1" applyAlignment="1">
      <alignment horizontal="left" vertical="center" wrapText="1"/>
    </xf>
    <xf numFmtId="0" fontId="4" fillId="0" borderId="0" xfId="0" quotePrefix="1" applyFont="1" applyAlignment="1">
      <alignment horizontal="left" vertical="center" wrapText="1"/>
    </xf>
    <xf numFmtId="0" fontId="4" fillId="0" borderId="0" xfId="0" applyFont="1" applyAlignment="1">
      <alignment horizontal="left" vertical="top" wrapText="1"/>
    </xf>
    <xf numFmtId="0" fontId="3" fillId="0" borderId="0" xfId="0" quotePrefix="1" applyFont="1" applyAlignment="1">
      <alignment horizontal="left" vertical="center" wrapText="1"/>
    </xf>
    <xf numFmtId="0" fontId="3" fillId="7" borderId="1" xfId="0" applyFont="1" applyFill="1" applyBorder="1" applyAlignment="1" applyProtection="1">
      <alignment horizontal="center" vertical="center"/>
    </xf>
    <xf numFmtId="9"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4" fillId="0" borderId="0" xfId="0" applyFont="1" applyAlignment="1" applyProtection="1">
      <alignment horizontal="center"/>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5"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165100</xdr:colOff>
      <xdr:row>3</xdr:row>
      <xdr:rowOff>38100</xdr:rowOff>
    </xdr:from>
    <xdr:to>
      <xdr:col>2</xdr:col>
      <xdr:colOff>1403350</xdr:colOff>
      <xdr:row>3</xdr:row>
      <xdr:rowOff>38100</xdr:rowOff>
    </xdr:to>
    <xdr:cxnSp macro="">
      <xdr:nvCxnSpPr>
        <xdr:cNvPr id="3" name="Straight Connector 2"/>
        <xdr:cNvCxnSpPr/>
      </xdr:nvCxnSpPr>
      <xdr:spPr>
        <a:xfrm>
          <a:off x="1911350" y="628650"/>
          <a:ext cx="123825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D8" dT="2020-10-09T15:17:08.81" personId="{51084FEC-EF1C-9748-A0D0-B540C20D361A}" id="{FDD0148E-189E-475F-8896-C8AD3D0139E4}">
    <text>câu hỏi trắc nghiệm</text>
  </threadedComment>
  <threadedComment ref="E8" dT="2020-10-09T15:17:58.46" personId="{51084FEC-EF1C-9748-A0D0-B540C20D361A}" id="{E9F16497-39FD-4592-831C-2ABF55D9373D}">
    <text>thời gian câu hỏi trắc nghiệm nhận biết từ 0,5 —&gt; 0,75 phút/câu</text>
  </threadedComment>
  <threadedComment ref="F8" dT="2020-10-09T15:20:29.33" personId="{51084FEC-EF1C-9748-A0D0-B540C20D361A}" id="{46D83208-E51A-4FF0-B009-AA860225548E}">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G8" dT="2020-10-09T15:21:14.97" personId="{51084FEC-EF1C-9748-A0D0-B540C20D361A}" id="{3E07FAB9-804C-4D67-88C9-A2E373900B24}">
    <text>thời gian TL Nhận biết từ 3 - 4 phút/câu (1 điểm)</text>
  </threadedComment>
  <threadedComment ref="I8" dT="2020-10-09T15:22:42.01" personId="{51084FEC-EF1C-9748-A0D0-B540C20D361A}" id="{54A615C1-B76F-400D-B67D-BE8D4950A5D9}">
    <text>câu hỏi ở mức độ thông hiểu được thiết kế tối đa 4 dòng (phần dẫn và phần phương án lựa chọn) thời gian từ 1,0 -1,25phút/câu</text>
  </threadedComment>
  <threadedComment ref="K8" dT="2020-10-09T15:24:34.63" personId="{51084FEC-EF1C-9748-A0D0-B540C20D361A}" id="{656ADC56-7338-48EB-A9A0-CD0B60C8D352}">
    <text xml:space="preserve">thời gian câu tự luận nhận biết được tính theo ý (0,25 đ) x số ý x (1 phút —&gt; 1,25 phút) 
</text>
  </threadedComment>
  <threadedComment ref="L8" dT="2020-10-09T15:25:29.18" personId="{51084FEC-EF1C-9748-A0D0-B540C20D361A}" id="{A2B4E5AA-44FD-469C-BA4E-1630F0931F01}">
    <text xml:space="preserve">câu dạng vận dụng, áp dụng kiến thức có trong chuẩn và học liệu trong sách giáo khoa vào một trường hợp cụ thể.
</text>
  </threadedComment>
  <threadedComment ref="M8" dT="2020-10-09T15:26:18.55" personId="{51084FEC-EF1C-9748-A0D0-B540C20D361A}" id="{8669CE3B-9051-4EE3-BBBE-67E6ED49EEFF}">
    <text>thời gian từ 1,5 - 1,75 phút/câu</text>
  </threadedComment>
  <threadedComment ref="O8" dT="2020-10-09T15:28:14.31" personId="{51084FEC-EF1C-9748-A0D0-B540C20D361A}" id="{DFE0F347-F4FC-4DB0-A00C-2797E3F7F3DB}">
    <text xml:space="preserve">thời gian câu vận dụng tự luận = (1,25  - 1,5) x số ý = câu có 4 ý từ 5- 6 phút. </text>
  </threadedComment>
  <threadedComment ref="Q8" dT="2020-10-09T15:28:50.32" personId="{51084FEC-EF1C-9748-A0D0-B540C20D361A}" id="{BA9C72E6-09C8-4AAB-BA30-16311E76EE9F}">
    <text xml:space="preserve">thời gian từ 2 - 2,5 phút/câu
</text>
  </threadedComment>
  <threadedComment ref="S8" dT="2020-10-09T15:30:15.91" personId="{51084FEC-EF1C-9748-A0D0-B540C20D361A}" id="{07C55503-E51D-49EF-A2B6-AF5D9958E1DF}">
    <text xml:space="preserve">thời gian từ (2,5 - 3) * số ý . khoảng 5 - 6 phút/ câu.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zoomScale="55" zoomScaleNormal="55" workbookViewId="0">
      <selection activeCell="B7" sqref="B7:L7"/>
    </sheetView>
  </sheetViews>
  <sheetFormatPr defaultColWidth="11.109375" defaultRowHeight="15" x14ac:dyDescent="0.2"/>
  <cols>
    <col min="1" max="1" width="6.109375" customWidth="1"/>
  </cols>
  <sheetData>
    <row r="1" spans="1:12" ht="19.5" x14ac:dyDescent="0.2">
      <c r="A1" s="4" t="s">
        <v>8</v>
      </c>
    </row>
    <row r="2" spans="1:12" s="3" customFormat="1" ht="69.95" customHeight="1" x14ac:dyDescent="0.2">
      <c r="A2" s="6">
        <v>1</v>
      </c>
      <c r="B2" s="59" t="s">
        <v>9</v>
      </c>
      <c r="C2" s="59"/>
      <c r="D2" s="59"/>
      <c r="E2" s="59"/>
      <c r="F2" s="59"/>
      <c r="G2" s="59"/>
      <c r="H2" s="59"/>
      <c r="I2" s="59"/>
      <c r="J2" s="59"/>
      <c r="K2" s="59"/>
      <c r="L2" s="59"/>
    </row>
    <row r="3" spans="1:12" ht="65.099999999999994" customHeight="1" x14ac:dyDescent="0.25">
      <c r="A3" s="5">
        <v>2</v>
      </c>
      <c r="B3" s="59" t="s">
        <v>10</v>
      </c>
      <c r="C3" s="59"/>
      <c r="D3" s="59"/>
      <c r="E3" s="59"/>
      <c r="F3" s="59"/>
      <c r="G3" s="59"/>
      <c r="H3" s="59"/>
      <c r="I3" s="59"/>
      <c r="J3" s="59"/>
      <c r="K3" s="59"/>
      <c r="L3" s="59"/>
    </row>
    <row r="4" spans="1:12" s="8" customFormat="1" ht="42" customHeight="1" x14ac:dyDescent="0.2">
      <c r="A4" s="2">
        <v>3</v>
      </c>
      <c r="B4" s="7" t="s">
        <v>11</v>
      </c>
      <c r="C4" s="7"/>
      <c r="D4" s="7"/>
      <c r="E4" s="7"/>
      <c r="F4" s="7"/>
      <c r="G4" s="7"/>
      <c r="H4" s="7"/>
      <c r="I4" s="7"/>
      <c r="J4" s="7"/>
      <c r="K4" s="7"/>
      <c r="L4" s="7"/>
    </row>
    <row r="5" spans="1:12" s="1" customFormat="1" ht="200.1" customHeight="1" x14ac:dyDescent="0.25">
      <c r="A5" s="5"/>
      <c r="B5" s="60" t="s">
        <v>12</v>
      </c>
      <c r="C5" s="60"/>
      <c r="D5" s="60"/>
      <c r="E5" s="60"/>
      <c r="F5" s="60"/>
      <c r="G5" s="60"/>
      <c r="H5" s="60"/>
      <c r="I5" s="60"/>
      <c r="J5" s="60"/>
      <c r="K5" s="60"/>
      <c r="L5" s="60"/>
    </row>
    <row r="6" spans="1:12" s="1" customFormat="1" ht="15.75" x14ac:dyDescent="0.25">
      <c r="A6" s="5"/>
      <c r="B6" s="62" t="s">
        <v>17</v>
      </c>
      <c r="C6" s="62"/>
      <c r="D6" s="62"/>
      <c r="E6" s="62"/>
      <c r="F6" s="62"/>
      <c r="G6" s="62"/>
      <c r="H6" s="62"/>
      <c r="I6" s="62"/>
      <c r="J6" s="62"/>
      <c r="K6" s="62"/>
      <c r="L6" s="62"/>
    </row>
    <row r="7" spans="1:12" ht="62.45" customHeight="1" x14ac:dyDescent="0.2">
      <c r="B7" s="61" t="s">
        <v>18</v>
      </c>
      <c r="C7" s="61"/>
      <c r="D7" s="61"/>
      <c r="E7" s="61"/>
      <c r="F7" s="61"/>
      <c r="G7" s="61"/>
      <c r="H7" s="61"/>
      <c r="I7" s="61"/>
      <c r="J7" s="61"/>
      <c r="K7" s="61"/>
      <c r="L7" s="61"/>
    </row>
    <row r="8" spans="1:12" ht="104.45" customHeight="1" x14ac:dyDescent="0.2">
      <c r="B8" s="58" t="s">
        <v>14</v>
      </c>
      <c r="C8" s="58"/>
      <c r="D8" s="58"/>
      <c r="E8" s="58"/>
      <c r="F8" s="58"/>
      <c r="G8" s="58"/>
      <c r="H8" s="58"/>
      <c r="I8" s="58"/>
      <c r="J8" s="58"/>
      <c r="K8" s="58"/>
      <c r="L8" s="58"/>
    </row>
    <row r="9" spans="1:12" ht="120" customHeight="1" x14ac:dyDescent="0.2">
      <c r="B9" s="58" t="s">
        <v>15</v>
      </c>
      <c r="C9" s="58"/>
      <c r="D9" s="58"/>
      <c r="E9" s="58"/>
      <c r="F9" s="58"/>
      <c r="G9" s="58"/>
      <c r="H9" s="58"/>
      <c r="I9" s="58"/>
      <c r="J9" s="58"/>
      <c r="K9" s="58"/>
      <c r="L9" s="58"/>
    </row>
    <row r="10" spans="1:12" ht="120" customHeight="1" x14ac:dyDescent="0.2">
      <c r="B10" s="58" t="s">
        <v>16</v>
      </c>
      <c r="C10" s="58"/>
      <c r="D10" s="58"/>
      <c r="E10" s="58"/>
      <c r="F10" s="58"/>
      <c r="G10" s="58"/>
      <c r="H10" s="58"/>
      <c r="I10" s="58"/>
      <c r="J10" s="58"/>
      <c r="K10" s="58"/>
      <c r="L10" s="58"/>
    </row>
  </sheetData>
  <mergeCells count="8">
    <mergeCell ref="B8:L8"/>
    <mergeCell ref="B9:L9"/>
    <mergeCell ref="B10:L10"/>
    <mergeCell ref="B2:L2"/>
    <mergeCell ref="B3:L3"/>
    <mergeCell ref="B5:L5"/>
    <mergeCell ref="B7:L7"/>
    <mergeCell ref="B6:L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1"/>
  <sheetViews>
    <sheetView tabSelected="1" zoomScaleNormal="100" zoomScaleSheetLayoutView="100" workbookViewId="0">
      <selection activeCell="A8" sqref="A8:C8"/>
    </sheetView>
  </sheetViews>
  <sheetFormatPr defaultColWidth="10.77734375" defaultRowHeight="15.75" x14ac:dyDescent="0.25"/>
  <cols>
    <col min="1" max="1" width="3.44140625" style="16" customWidth="1"/>
    <col min="2" max="2" width="19.44140625" style="16" customWidth="1"/>
    <col min="3" max="3" width="39.77734375" style="16" customWidth="1"/>
    <col min="4" max="4" width="3.77734375" style="16" customWidth="1"/>
    <col min="5" max="5" width="4.88671875" style="16" customWidth="1"/>
    <col min="6" max="6" width="4" style="16" customWidth="1"/>
    <col min="7" max="7" width="4.88671875" style="16" customWidth="1"/>
    <col min="8" max="8" width="3.77734375" style="16" customWidth="1"/>
    <col min="9" max="9" width="4.88671875" style="16" customWidth="1"/>
    <col min="10" max="10" width="3.77734375" style="16" customWidth="1"/>
    <col min="11" max="11" width="4.88671875" style="16" customWidth="1"/>
    <col min="12" max="12" width="3.77734375" style="16" customWidth="1"/>
    <col min="13" max="13" width="4.88671875" style="16" customWidth="1"/>
    <col min="14" max="14" width="3.77734375" style="16" customWidth="1"/>
    <col min="15" max="15" width="4.88671875" style="16" customWidth="1"/>
    <col min="16" max="16" width="3.77734375" style="16" customWidth="1"/>
    <col min="17" max="17" width="4.88671875" style="16" customWidth="1"/>
    <col min="18" max="18" width="3.77734375" style="16" customWidth="1"/>
    <col min="19" max="19" width="4.88671875" style="16" customWidth="1"/>
    <col min="20" max="21" width="3.77734375" style="16" customWidth="1"/>
    <col min="22" max="22" width="5.33203125" style="16" customWidth="1"/>
    <col min="23" max="23" width="6.88671875" style="16" customWidth="1"/>
    <col min="24" max="24" width="7.109375" style="16" customWidth="1"/>
    <col min="25" max="25" width="6.33203125" style="16" customWidth="1"/>
    <col min="26" max="26" width="7.109375" style="16" customWidth="1"/>
    <col min="27" max="27" width="6.44140625" style="16" customWidth="1"/>
    <col min="28" max="28" width="6.33203125" style="16" customWidth="1"/>
    <col min="29" max="29" width="6.44140625" style="16" customWidth="1"/>
    <col min="30" max="30" width="15.6640625" style="17" bestFit="1" customWidth="1"/>
    <col min="31" max="16384" width="10.77734375" style="16"/>
  </cols>
  <sheetData>
    <row r="1" spans="1:30" x14ac:dyDescent="0.25">
      <c r="A1" s="84" t="s">
        <v>32</v>
      </c>
      <c r="B1" s="84"/>
      <c r="C1" s="84"/>
      <c r="D1" s="84"/>
    </row>
    <row r="2" spans="1:30" x14ac:dyDescent="0.25">
      <c r="A2" s="83" t="s">
        <v>33</v>
      </c>
      <c r="B2" s="83"/>
      <c r="C2" s="83"/>
      <c r="D2" s="83"/>
    </row>
    <row r="3" spans="1:30" x14ac:dyDescent="0.25">
      <c r="A3" s="83" t="s">
        <v>34</v>
      </c>
      <c r="B3" s="83"/>
      <c r="C3" s="83"/>
      <c r="D3" s="83"/>
    </row>
    <row r="4" spans="1:30" x14ac:dyDescent="0.25">
      <c r="A4" s="18"/>
      <c r="B4" s="18"/>
      <c r="C4" s="18"/>
      <c r="D4" s="18"/>
    </row>
    <row r="5" spans="1:30" ht="18.75" x14ac:dyDescent="0.25">
      <c r="A5" s="86" t="s">
        <v>38</v>
      </c>
      <c r="B5" s="86"/>
      <c r="C5" s="86"/>
      <c r="D5" s="86"/>
      <c r="E5" s="86"/>
      <c r="F5" s="86"/>
      <c r="G5" s="86"/>
      <c r="H5" s="86"/>
      <c r="I5" s="86"/>
      <c r="J5" s="86"/>
      <c r="K5" s="86"/>
      <c r="L5" s="86"/>
      <c r="M5" s="86"/>
      <c r="N5" s="86"/>
      <c r="O5" s="86"/>
      <c r="P5" s="86"/>
      <c r="Q5" s="86"/>
      <c r="R5" s="86"/>
      <c r="S5" s="86"/>
      <c r="T5" s="86"/>
      <c r="U5" s="86"/>
      <c r="V5" s="86"/>
    </row>
    <row r="6" spans="1:30" ht="18.75" x14ac:dyDescent="0.25">
      <c r="A6" s="86" t="s">
        <v>39</v>
      </c>
      <c r="B6" s="86"/>
      <c r="C6" s="86"/>
      <c r="D6" s="86"/>
      <c r="E6" s="86"/>
      <c r="F6" s="86"/>
      <c r="G6" s="86"/>
      <c r="H6" s="86"/>
      <c r="I6" s="86"/>
      <c r="J6" s="86"/>
      <c r="K6" s="86"/>
      <c r="L6" s="86"/>
      <c r="M6" s="86"/>
      <c r="N6" s="86"/>
      <c r="O6" s="86"/>
      <c r="P6" s="86"/>
      <c r="Q6" s="86"/>
      <c r="R6" s="86"/>
      <c r="S6" s="86"/>
      <c r="T6" s="86"/>
      <c r="U6" s="86"/>
      <c r="V6" s="86"/>
    </row>
    <row r="7" spans="1:30" ht="11.1" customHeight="1" x14ac:dyDescent="0.25">
      <c r="A7" s="19"/>
      <c r="B7" s="19"/>
      <c r="C7" s="19"/>
      <c r="D7" s="19"/>
      <c r="E7" s="19"/>
      <c r="F7" s="19"/>
      <c r="G7" s="19"/>
      <c r="H7" s="19"/>
      <c r="I7" s="19"/>
      <c r="J7" s="19"/>
      <c r="K7" s="19"/>
      <c r="L7" s="19"/>
      <c r="M7" s="19"/>
      <c r="N7" s="19"/>
      <c r="O7" s="19"/>
      <c r="P7" s="19"/>
      <c r="Q7" s="19"/>
      <c r="R7" s="19"/>
      <c r="S7" s="19"/>
      <c r="T7" s="19"/>
      <c r="U7" s="19"/>
      <c r="V7" s="19"/>
    </row>
    <row r="8" spans="1:30" x14ac:dyDescent="0.25">
      <c r="A8" s="73" t="s">
        <v>51</v>
      </c>
      <c r="B8" s="73"/>
      <c r="C8" s="73"/>
      <c r="D8" s="20"/>
      <c r="E8" s="21">
        <v>0.6</v>
      </c>
      <c r="F8" s="22"/>
      <c r="G8" s="23">
        <v>3.5</v>
      </c>
      <c r="H8" s="22"/>
      <c r="I8" s="21">
        <v>0.8</v>
      </c>
      <c r="J8" s="22"/>
      <c r="K8" s="23">
        <v>4</v>
      </c>
      <c r="L8" s="22"/>
      <c r="M8" s="21">
        <v>1.5</v>
      </c>
      <c r="N8" s="22"/>
      <c r="O8" s="23">
        <v>4.5</v>
      </c>
      <c r="P8" s="22"/>
      <c r="Q8" s="21">
        <v>2.5</v>
      </c>
      <c r="R8" s="22"/>
      <c r="S8" s="23">
        <v>6</v>
      </c>
      <c r="T8" s="20"/>
    </row>
    <row r="9" spans="1:30" ht="15.6" customHeight="1" x14ac:dyDescent="0.25"/>
    <row r="10" spans="1:30" ht="20.45" customHeight="1" x14ac:dyDescent="0.25">
      <c r="A10" s="82" t="s">
        <v>31</v>
      </c>
      <c r="B10" s="82" t="s">
        <v>0</v>
      </c>
      <c r="C10" s="74" t="s">
        <v>19</v>
      </c>
      <c r="D10" s="85" t="s">
        <v>1</v>
      </c>
      <c r="E10" s="85"/>
      <c r="F10" s="85"/>
      <c r="G10" s="85"/>
      <c r="H10" s="85"/>
      <c r="I10" s="85"/>
      <c r="J10" s="85"/>
      <c r="K10" s="85"/>
      <c r="L10" s="85"/>
      <c r="M10" s="85"/>
      <c r="N10" s="85"/>
      <c r="O10" s="85"/>
      <c r="P10" s="85"/>
      <c r="Q10" s="85"/>
      <c r="R10" s="85"/>
      <c r="S10" s="85"/>
      <c r="T10" s="81" t="s">
        <v>27</v>
      </c>
      <c r="U10" s="81"/>
      <c r="V10" s="82" t="s">
        <v>7</v>
      </c>
      <c r="W10" s="74" t="s">
        <v>20</v>
      </c>
      <c r="X10" s="77" t="s">
        <v>21</v>
      </c>
      <c r="Y10" s="80" t="s">
        <v>22</v>
      </c>
      <c r="Z10" s="80" t="s">
        <v>23</v>
      </c>
      <c r="AA10" s="80" t="s">
        <v>24</v>
      </c>
      <c r="AB10" s="80" t="s">
        <v>25</v>
      </c>
      <c r="AC10" s="80" t="s">
        <v>26</v>
      </c>
      <c r="AD10" s="72" t="s">
        <v>28</v>
      </c>
    </row>
    <row r="11" spans="1:30" ht="20.100000000000001" customHeight="1" x14ac:dyDescent="0.25">
      <c r="A11" s="82"/>
      <c r="B11" s="82"/>
      <c r="C11" s="75"/>
      <c r="D11" s="82" t="s">
        <v>2</v>
      </c>
      <c r="E11" s="82"/>
      <c r="F11" s="82"/>
      <c r="G11" s="82"/>
      <c r="H11" s="82" t="s">
        <v>3</v>
      </c>
      <c r="I11" s="82"/>
      <c r="J11" s="82"/>
      <c r="K11" s="82"/>
      <c r="L11" s="82" t="s">
        <v>4</v>
      </c>
      <c r="M11" s="82"/>
      <c r="N11" s="82"/>
      <c r="O11" s="82"/>
      <c r="P11" s="82" t="s">
        <v>5</v>
      </c>
      <c r="Q11" s="82"/>
      <c r="R11" s="82"/>
      <c r="S11" s="82"/>
      <c r="T11" s="81"/>
      <c r="U11" s="81"/>
      <c r="V11" s="82"/>
      <c r="W11" s="75"/>
      <c r="X11" s="78"/>
      <c r="Y11" s="80"/>
      <c r="Z11" s="80"/>
      <c r="AA11" s="80"/>
      <c r="AB11" s="80"/>
      <c r="AC11" s="80"/>
      <c r="AD11" s="72"/>
    </row>
    <row r="12" spans="1:30" ht="31.5" x14ac:dyDescent="0.25">
      <c r="A12" s="82"/>
      <c r="B12" s="82"/>
      <c r="C12" s="76"/>
      <c r="D12" s="24" t="s">
        <v>29</v>
      </c>
      <c r="E12" s="25" t="s">
        <v>6</v>
      </c>
      <c r="F12" s="24" t="s">
        <v>30</v>
      </c>
      <c r="G12" s="26" t="s">
        <v>6</v>
      </c>
      <c r="H12" s="24" t="s">
        <v>29</v>
      </c>
      <c r="I12" s="25" t="s">
        <v>6</v>
      </c>
      <c r="J12" s="24" t="s">
        <v>30</v>
      </c>
      <c r="K12" s="26" t="s">
        <v>6</v>
      </c>
      <c r="L12" s="24" t="s">
        <v>29</v>
      </c>
      <c r="M12" s="25" t="s">
        <v>6</v>
      </c>
      <c r="N12" s="24" t="s">
        <v>30</v>
      </c>
      <c r="O12" s="26" t="s">
        <v>6</v>
      </c>
      <c r="P12" s="24" t="s">
        <v>29</v>
      </c>
      <c r="Q12" s="25" t="s">
        <v>6</v>
      </c>
      <c r="R12" s="24" t="s">
        <v>30</v>
      </c>
      <c r="S12" s="26" t="s">
        <v>6</v>
      </c>
      <c r="T12" s="27" t="s">
        <v>29</v>
      </c>
      <c r="U12" s="27" t="s">
        <v>30</v>
      </c>
      <c r="V12" s="82"/>
      <c r="W12" s="76"/>
      <c r="X12" s="79"/>
      <c r="Y12" s="80"/>
      <c r="Z12" s="80"/>
      <c r="AA12" s="80"/>
      <c r="AB12" s="80"/>
      <c r="AC12" s="80"/>
      <c r="AD12" s="72"/>
    </row>
    <row r="13" spans="1:30" s="35" customFormat="1" ht="27.95" customHeight="1" x14ac:dyDescent="0.2">
      <c r="A13" s="68">
        <v>1</v>
      </c>
      <c r="B13" s="66" t="s">
        <v>43</v>
      </c>
      <c r="C13" s="30" t="s">
        <v>44</v>
      </c>
      <c r="D13" s="31">
        <v>2</v>
      </c>
      <c r="E13" s="43">
        <f>D13*$E$8</f>
        <v>1.2</v>
      </c>
      <c r="F13" s="31"/>
      <c r="G13" s="43">
        <f>F13*G$8</f>
        <v>0</v>
      </c>
      <c r="H13" s="31">
        <v>4</v>
      </c>
      <c r="I13" s="43">
        <f>H13*I$8</f>
        <v>3.2</v>
      </c>
      <c r="J13" s="31"/>
      <c r="K13" s="43">
        <f>J13*K$8</f>
        <v>0</v>
      </c>
      <c r="L13" s="31">
        <v>2</v>
      </c>
      <c r="M13" s="43">
        <v>3</v>
      </c>
      <c r="N13" s="31"/>
      <c r="O13" s="43">
        <f>N13*O$8</f>
        <v>0</v>
      </c>
      <c r="P13" s="31">
        <v>2</v>
      </c>
      <c r="Q13" s="43">
        <v>5</v>
      </c>
      <c r="R13" s="31"/>
      <c r="S13" s="43">
        <f>R13*S$8</f>
        <v>0</v>
      </c>
      <c r="T13" s="9">
        <f>D13+H13+L13+P13</f>
        <v>10</v>
      </c>
      <c r="U13" s="9">
        <f>F13+J13+N13+R13</f>
        <v>0</v>
      </c>
      <c r="V13" s="46">
        <f>E13+G13+I13+K13+M13+O13+Q13+S13</f>
        <v>12.4</v>
      </c>
      <c r="W13" s="47" t="str">
        <f t="shared" ref="W13:W18" si="0">CONCATENATE(AA13*10,"%")</f>
        <v>25%</v>
      </c>
      <c r="X13" s="33" t="s">
        <v>47</v>
      </c>
      <c r="Y13" s="10">
        <f>LEFT(X13,1)/LEFT($X$18,2)</f>
        <v>0.2857142857142857</v>
      </c>
      <c r="Z13" s="11">
        <f>Y13*10</f>
        <v>2.8571428571428568</v>
      </c>
      <c r="AA13" s="11">
        <v>2.5</v>
      </c>
      <c r="AB13" s="34">
        <v>10</v>
      </c>
      <c r="AC13" s="34"/>
      <c r="AD13" s="13" t="str">
        <f>IF(AND(T13=AB13,U13=AC13),"","Số Ch chưa khớp")</f>
        <v/>
      </c>
    </row>
    <row r="14" spans="1:30" s="35" customFormat="1" ht="27.95" customHeight="1" x14ac:dyDescent="0.2">
      <c r="A14" s="69"/>
      <c r="B14" s="67"/>
      <c r="C14" s="30" t="s">
        <v>40</v>
      </c>
      <c r="D14" s="31">
        <v>4</v>
      </c>
      <c r="E14" s="43">
        <f t="shared" ref="E14:E17" si="1">D14*$E$8</f>
        <v>2.4</v>
      </c>
      <c r="F14" s="31"/>
      <c r="G14" s="43"/>
      <c r="H14" s="31">
        <v>2</v>
      </c>
      <c r="I14" s="43">
        <v>1.6</v>
      </c>
      <c r="J14" s="31"/>
      <c r="K14" s="43"/>
      <c r="L14" s="31">
        <v>1</v>
      </c>
      <c r="M14" s="43">
        <f t="shared" ref="M14:M17" si="2">L14*M$8</f>
        <v>1.5</v>
      </c>
      <c r="N14" s="31"/>
      <c r="O14" s="43"/>
      <c r="P14" s="31">
        <v>1</v>
      </c>
      <c r="Q14" s="43">
        <v>2.5</v>
      </c>
      <c r="R14" s="31"/>
      <c r="S14" s="43"/>
      <c r="T14" s="9">
        <v>8</v>
      </c>
      <c r="U14" s="9">
        <v>0</v>
      </c>
      <c r="V14" s="46">
        <v>8</v>
      </c>
      <c r="W14" s="47" t="str">
        <f t="shared" si="0"/>
        <v>20%</v>
      </c>
      <c r="X14" s="33" t="s">
        <v>47</v>
      </c>
      <c r="Y14" s="10">
        <f>LEFT(X14,1)/LEFT($X$18,2)</f>
        <v>0.2857142857142857</v>
      </c>
      <c r="Z14" s="11">
        <f>Y13*10</f>
        <v>2.8571428571428568</v>
      </c>
      <c r="AA14" s="11">
        <v>2</v>
      </c>
      <c r="AB14" s="34">
        <v>8</v>
      </c>
      <c r="AC14" s="34"/>
      <c r="AD14" s="13"/>
    </row>
    <row r="15" spans="1:30" s="35" customFormat="1" ht="27.95" customHeight="1" x14ac:dyDescent="0.2">
      <c r="A15" s="28">
        <v>2</v>
      </c>
      <c r="B15" s="29" t="s">
        <v>41</v>
      </c>
      <c r="C15" s="30" t="s">
        <v>41</v>
      </c>
      <c r="D15" s="31">
        <v>2</v>
      </c>
      <c r="E15" s="43">
        <f t="shared" si="1"/>
        <v>1.2</v>
      </c>
      <c r="F15" s="31"/>
      <c r="G15" s="43"/>
      <c r="H15" s="31">
        <v>4</v>
      </c>
      <c r="I15" s="43">
        <v>3.2</v>
      </c>
      <c r="J15" s="31"/>
      <c r="K15" s="43"/>
      <c r="L15" s="31">
        <v>1</v>
      </c>
      <c r="M15" s="43">
        <f t="shared" si="2"/>
        <v>1.5</v>
      </c>
      <c r="N15" s="31"/>
      <c r="O15" s="43"/>
      <c r="P15" s="31"/>
      <c r="Q15" s="43"/>
      <c r="R15" s="31"/>
      <c r="S15" s="43"/>
      <c r="T15" s="9">
        <v>7</v>
      </c>
      <c r="U15" s="9">
        <v>0</v>
      </c>
      <c r="V15" s="46">
        <v>5.9</v>
      </c>
      <c r="W15" s="47" t="str">
        <f t="shared" si="0"/>
        <v>17.5%</v>
      </c>
      <c r="X15" s="33" t="s">
        <v>13</v>
      </c>
      <c r="Y15" s="10">
        <f>LEFT(X15,1)/LEFT($X$18,2)</f>
        <v>0.14285714285714285</v>
      </c>
      <c r="Z15" s="11">
        <f>Y15*10</f>
        <v>1.4285714285714284</v>
      </c>
      <c r="AA15" s="11">
        <v>1.75</v>
      </c>
      <c r="AB15" s="34">
        <v>7</v>
      </c>
      <c r="AC15" s="34"/>
      <c r="AD15" s="13"/>
    </row>
    <row r="16" spans="1:30" s="35" customFormat="1" ht="27.95" customHeight="1" x14ac:dyDescent="0.2">
      <c r="A16" s="68">
        <v>3</v>
      </c>
      <c r="B16" s="70" t="s">
        <v>42</v>
      </c>
      <c r="C16" s="55" t="s">
        <v>45</v>
      </c>
      <c r="D16" s="31">
        <v>2</v>
      </c>
      <c r="E16" s="43">
        <f t="shared" si="1"/>
        <v>1.2</v>
      </c>
      <c r="F16" s="31"/>
      <c r="G16" s="43"/>
      <c r="H16" s="31">
        <v>2</v>
      </c>
      <c r="I16" s="43">
        <v>1.6</v>
      </c>
      <c r="J16" s="31"/>
      <c r="K16" s="43"/>
      <c r="L16" s="31">
        <v>2</v>
      </c>
      <c r="M16" s="43">
        <f t="shared" si="2"/>
        <v>3</v>
      </c>
      <c r="N16" s="31"/>
      <c r="O16" s="43"/>
      <c r="P16" s="31">
        <v>2</v>
      </c>
      <c r="Q16" s="43">
        <v>5</v>
      </c>
      <c r="R16" s="31"/>
      <c r="S16" s="43"/>
      <c r="T16" s="9">
        <v>8</v>
      </c>
      <c r="U16" s="9">
        <v>0</v>
      </c>
      <c r="V16" s="46">
        <v>10.8</v>
      </c>
      <c r="W16" s="47" t="str">
        <f t="shared" si="0"/>
        <v>20%</v>
      </c>
      <c r="X16" s="33" t="s">
        <v>13</v>
      </c>
      <c r="Y16" s="10">
        <f>LEFT(X16,1)/LEFT($X$18,2)</f>
        <v>0.14285714285714285</v>
      </c>
      <c r="Z16" s="11">
        <f>Y15*10</f>
        <v>1.4285714285714284</v>
      </c>
      <c r="AA16" s="11">
        <v>2</v>
      </c>
      <c r="AB16" s="34">
        <v>8</v>
      </c>
      <c r="AC16" s="34"/>
      <c r="AD16" s="13"/>
    </row>
    <row r="17" spans="1:30" s="35" customFormat="1" ht="27.95" customHeight="1" x14ac:dyDescent="0.2">
      <c r="A17" s="69"/>
      <c r="B17" s="71"/>
      <c r="C17" s="55" t="s">
        <v>46</v>
      </c>
      <c r="D17" s="31">
        <v>4</v>
      </c>
      <c r="E17" s="43">
        <f t="shared" si="1"/>
        <v>2.4</v>
      </c>
      <c r="F17" s="31"/>
      <c r="G17" s="43"/>
      <c r="H17" s="31"/>
      <c r="I17" s="43"/>
      <c r="J17" s="31"/>
      <c r="K17" s="43"/>
      <c r="L17" s="31">
        <v>2</v>
      </c>
      <c r="M17" s="43">
        <f t="shared" si="2"/>
        <v>3</v>
      </c>
      <c r="N17" s="31"/>
      <c r="O17" s="43"/>
      <c r="P17" s="31">
        <v>1</v>
      </c>
      <c r="Q17" s="43">
        <v>2.5</v>
      </c>
      <c r="R17" s="31"/>
      <c r="S17" s="43"/>
      <c r="T17" s="9">
        <v>7</v>
      </c>
      <c r="U17" s="9">
        <v>0</v>
      </c>
      <c r="V17" s="46">
        <v>7.9</v>
      </c>
      <c r="W17" s="47" t="str">
        <f t="shared" si="0"/>
        <v>17.5%</v>
      </c>
      <c r="X17" s="33" t="s">
        <v>13</v>
      </c>
      <c r="Y17" s="10">
        <f>LEFT(X17,1)/LEFT($X$18,2)</f>
        <v>0.14285714285714285</v>
      </c>
      <c r="Z17" s="11">
        <f>Y15*10</f>
        <v>1.4285714285714284</v>
      </c>
      <c r="AA17" s="11">
        <v>1.75</v>
      </c>
      <c r="AB17" s="34">
        <v>7</v>
      </c>
      <c r="AC17" s="34"/>
      <c r="AD17" s="13"/>
    </row>
    <row r="18" spans="1:30" s="35" customFormat="1" ht="27.95" customHeight="1" x14ac:dyDescent="0.2">
      <c r="A18" s="49" t="s">
        <v>35</v>
      </c>
      <c r="B18" s="56"/>
      <c r="C18" s="55"/>
      <c r="D18" s="36">
        <f>SUM(D13:D17)</f>
        <v>14</v>
      </c>
      <c r="E18" s="57">
        <f>SUM(E13:E17)</f>
        <v>8.4</v>
      </c>
      <c r="F18" s="36">
        <f>SUM(F13:F15)</f>
        <v>0</v>
      </c>
      <c r="G18" s="44">
        <f>SUM(G13:G15)</f>
        <v>0</v>
      </c>
      <c r="H18" s="36">
        <f>SUM(H13:H16)</f>
        <v>12</v>
      </c>
      <c r="I18" s="57">
        <f>SUM(I13:I17)</f>
        <v>9.6</v>
      </c>
      <c r="J18" s="36">
        <f>SUM(J13:J15)</f>
        <v>0</v>
      </c>
      <c r="K18" s="44">
        <f>SUM(K13:K15)</f>
        <v>0</v>
      </c>
      <c r="L18" s="36">
        <f>SUM(L13:L17)</f>
        <v>8</v>
      </c>
      <c r="M18" s="57" t="s">
        <v>50</v>
      </c>
      <c r="N18" s="36">
        <f>SUM(N13:N15)</f>
        <v>0</v>
      </c>
      <c r="O18" s="44">
        <f>SUM(O13:O15)</f>
        <v>0</v>
      </c>
      <c r="P18" s="36">
        <f>SUM(P13:P17)</f>
        <v>6</v>
      </c>
      <c r="Q18" s="57" t="s">
        <v>49</v>
      </c>
      <c r="R18" s="36">
        <f>SUM(R13:R15)</f>
        <v>0</v>
      </c>
      <c r="S18" s="44">
        <f>SUM(S13:S15)</f>
        <v>0</v>
      </c>
      <c r="T18" s="14">
        <v>40</v>
      </c>
      <c r="U18" s="14">
        <f>SUM(U13:U15)</f>
        <v>0</v>
      </c>
      <c r="V18" s="9">
        <v>45</v>
      </c>
      <c r="W18" s="48" t="str">
        <f t="shared" si="0"/>
        <v>100%</v>
      </c>
      <c r="X18" s="37" t="s">
        <v>48</v>
      </c>
      <c r="Y18" s="15">
        <f>SUM(Y13:Y17)</f>
        <v>0.99999999999999978</v>
      </c>
      <c r="Z18" s="12">
        <f>SUM(Z13:Z17)</f>
        <v>10</v>
      </c>
      <c r="AA18" s="12">
        <f>SUM(AA13:AA17)</f>
        <v>10</v>
      </c>
      <c r="AB18" s="34">
        <f>SUM(AB13:AB17)</f>
        <v>40</v>
      </c>
      <c r="AC18" s="34"/>
      <c r="AD18" s="13" t="str">
        <f>IF(AND(T18=AB18,U18=AC18),"","Số Ch chưa khớp")</f>
        <v/>
      </c>
    </row>
    <row r="19" spans="1:30" s="35" customFormat="1" ht="27.95" customHeight="1" x14ac:dyDescent="0.2">
      <c r="A19" s="49" t="s">
        <v>36</v>
      </c>
      <c r="B19" s="50"/>
      <c r="C19" s="51"/>
      <c r="D19" s="64">
        <v>0.4</v>
      </c>
      <c r="E19" s="65"/>
      <c r="F19" s="65"/>
      <c r="G19" s="65"/>
      <c r="H19" s="64">
        <v>0.3</v>
      </c>
      <c r="I19" s="65"/>
      <c r="J19" s="65"/>
      <c r="K19" s="65"/>
      <c r="L19" s="64">
        <v>0.2</v>
      </c>
      <c r="M19" s="65"/>
      <c r="N19" s="65"/>
      <c r="O19" s="65"/>
      <c r="P19" s="64">
        <v>0.1</v>
      </c>
      <c r="Q19" s="65"/>
      <c r="R19" s="65"/>
      <c r="S19" s="65"/>
      <c r="T19" s="38"/>
      <c r="U19" s="38"/>
      <c r="V19" s="38"/>
      <c r="W19" s="32"/>
      <c r="X19" s="39"/>
      <c r="Y19" s="39"/>
      <c r="Z19" s="39"/>
      <c r="AA19" s="39"/>
      <c r="AB19" s="39"/>
      <c r="AC19" s="39"/>
      <c r="AD19" s="28"/>
    </row>
    <row r="20" spans="1:30" s="42" customFormat="1" ht="27.95" customHeight="1" x14ac:dyDescent="0.2">
      <c r="A20" s="52" t="s">
        <v>37</v>
      </c>
      <c r="B20" s="50"/>
      <c r="C20" s="54"/>
      <c r="D20" s="63">
        <f>D18*0.25+F18*1</f>
        <v>3.5</v>
      </c>
      <c r="E20" s="63"/>
      <c r="F20" s="63"/>
      <c r="G20" s="63"/>
      <c r="H20" s="63">
        <f>H18*0.25+J18*1</f>
        <v>3</v>
      </c>
      <c r="I20" s="63"/>
      <c r="J20" s="63"/>
      <c r="K20" s="63"/>
      <c r="L20" s="63">
        <f>L18*0.25+N18*1</f>
        <v>2</v>
      </c>
      <c r="M20" s="63"/>
      <c r="N20" s="63"/>
      <c r="O20" s="63"/>
      <c r="P20" s="63">
        <f>P18*0.25+R18*0.5</f>
        <v>1.5</v>
      </c>
      <c r="Q20" s="63"/>
      <c r="R20" s="63"/>
      <c r="S20" s="63"/>
      <c r="T20" s="38"/>
      <c r="U20" s="38"/>
      <c r="V20" s="38"/>
      <c r="W20" s="45">
        <f>SUM(D20:S20)</f>
        <v>10</v>
      </c>
      <c r="X20" s="39"/>
      <c r="Y20" s="39"/>
      <c r="Z20" s="39"/>
      <c r="AA20" s="39"/>
      <c r="AB20" s="40"/>
      <c r="AC20" s="40"/>
      <c r="AD20" s="41"/>
    </row>
    <row r="21" spans="1:30" x14ac:dyDescent="0.25">
      <c r="B21" s="53"/>
    </row>
  </sheetData>
  <mergeCells count="36">
    <mergeCell ref="A3:D3"/>
    <mergeCell ref="A2:D2"/>
    <mergeCell ref="A1:D1"/>
    <mergeCell ref="AB10:AB12"/>
    <mergeCell ref="AC10:AC12"/>
    <mergeCell ref="D10:S10"/>
    <mergeCell ref="A5:V5"/>
    <mergeCell ref="A6:V6"/>
    <mergeCell ref="AD10:AD12"/>
    <mergeCell ref="A8:C8"/>
    <mergeCell ref="W10:W12"/>
    <mergeCell ref="X10:X12"/>
    <mergeCell ref="Y10:Y12"/>
    <mergeCell ref="Z10:Z12"/>
    <mergeCell ref="AA10:AA12"/>
    <mergeCell ref="T10:U11"/>
    <mergeCell ref="V10:V12"/>
    <mergeCell ref="H11:K11"/>
    <mergeCell ref="L11:O11"/>
    <mergeCell ref="P11:S11"/>
    <mergeCell ref="A10:A12"/>
    <mergeCell ref="B10:B12"/>
    <mergeCell ref="C10:C12"/>
    <mergeCell ref="D11:G11"/>
    <mergeCell ref="B13:B14"/>
    <mergeCell ref="A16:A17"/>
    <mergeCell ref="B16:B17"/>
    <mergeCell ref="A13:A14"/>
    <mergeCell ref="H20:K20"/>
    <mergeCell ref="L20:O20"/>
    <mergeCell ref="P20:S20"/>
    <mergeCell ref="L19:O19"/>
    <mergeCell ref="P19:S19"/>
    <mergeCell ref="D20:G20"/>
    <mergeCell ref="D19:G19"/>
    <mergeCell ref="H19:K19"/>
  </mergeCells>
  <pageMargins left="0.15748031496062992" right="0.16" top="0.34" bottom="0.31496062992125984" header="0.31496062992125984" footer="0.31496062992125984"/>
  <pageSetup paperSize="9" scale="87" orientation="landscape"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773372CAF16A4DA946D721A5CCCB5D" ma:contentTypeVersion="13" ma:contentTypeDescription="Create a new document." ma:contentTypeScope="" ma:versionID="c402d6abbcd8197e4e5fe8dc0cfc16ea">
  <xsd:schema xmlns:xsd="http://www.w3.org/2001/XMLSchema" xmlns:xs="http://www.w3.org/2001/XMLSchema" xmlns:p="http://schemas.microsoft.com/office/2006/metadata/properties" xmlns:ns3="e3efed53-b9cf-4816-a53e-9161a5d93bc7" xmlns:ns4="aa52b841-768d-48f4-81fb-a5854feadef9" targetNamespace="http://schemas.microsoft.com/office/2006/metadata/properties" ma:root="true" ma:fieldsID="2d849a436a626da70ce4d307631b7a18" ns3:_="" ns4:_="">
    <xsd:import namespace="e3efed53-b9cf-4816-a53e-9161a5d93bc7"/>
    <xsd:import namespace="aa52b841-768d-48f4-81fb-a5854feade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fed53-b9cf-4816-a53e-9161a5d93bc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52b841-768d-48f4-81fb-a5854feade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B120FF-7DFA-451D-85D8-59FE71ED9A37}">
  <ds:schemaRefs>
    <ds:schemaRef ds:uri="http://schemas.microsoft.com/office/infopath/2007/PartnerControls"/>
    <ds:schemaRef ds:uri="http://purl.org/dc/elements/1.1/"/>
    <ds:schemaRef ds:uri="e3efed53-b9cf-4816-a53e-9161a5d93bc7"/>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dcmitype/"/>
    <ds:schemaRef ds:uri="aa52b841-768d-48f4-81fb-a5854feadef9"/>
    <ds:schemaRef ds:uri="http://www.w3.org/XML/1998/namespace"/>
  </ds:schemaRefs>
</ds:datastoreItem>
</file>

<file path=customXml/itemProps2.xml><?xml version="1.0" encoding="utf-8"?>
<ds:datastoreItem xmlns:ds="http://schemas.openxmlformats.org/officeDocument/2006/customXml" ds:itemID="{F72E37AD-0DDB-4114-8645-3CCA4C2D4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fed53-b9cf-4816-a53e-9161a5d93bc7"/>
    <ds:schemaRef ds:uri="aa52b841-768d-48f4-81fb-a5854feade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BFE82C-BFAD-415D-8611-88A9C085B0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một số lưu ý</vt:lpstr>
      <vt:lpstr>ma tran</vt:lpstr>
      <vt:lpstr>'ma tran'!Print_Area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2020-11-09T08:24:35Z</cp:lastPrinted>
  <dcterms:created xsi:type="dcterms:W3CDTF">2020-10-09T15:09:03Z</dcterms:created>
  <dcterms:modified xsi:type="dcterms:W3CDTF">2023-11-25T14:13:29Z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0x0101000A773372CAF16A4DA946D721A5CCCB5D</vt:lpwstr>
  </property>
</Properties>
</file>